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70" windowWidth="15135" windowHeight="9300" activeTab="0"/>
  </bookViews>
  <sheets>
    <sheet name="budžets2017 (EUR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<sst xmlns="http://schemas.openxmlformats.org/spreadsheetml/2006/main" count="146" uniqueCount="74">
  <si>
    <t>Nr.p.k.</t>
  </si>
  <si>
    <t>Mērķis</t>
  </si>
  <si>
    <t>Aizdevējs</t>
  </si>
  <si>
    <t>Līguma noslēgšanas datums</t>
  </si>
  <si>
    <t>Turpmākajos gados</t>
  </si>
  <si>
    <t>Pavisam</t>
  </si>
  <si>
    <t>Kopā saistības</t>
  </si>
  <si>
    <t>Kopā saistības % no pamatbudžeta</t>
  </si>
  <si>
    <t>Līguma atmaksas datums</t>
  </si>
  <si>
    <t>Procentu likme</t>
  </si>
  <si>
    <t>mainīgā</t>
  </si>
  <si>
    <t>VK</t>
  </si>
  <si>
    <t>2017.g.</t>
  </si>
  <si>
    <t>2018.g.</t>
  </si>
  <si>
    <t>Kopā galvojumi</t>
  </si>
  <si>
    <t>Kopā saistības un galvojumi</t>
  </si>
  <si>
    <t>apkures katla remonts</t>
  </si>
  <si>
    <t>04.09.2008.</t>
  </si>
  <si>
    <t>Ūdenssaimniecibas sakārtošana Strupļu ciemā</t>
  </si>
  <si>
    <t>26.08.2008.</t>
  </si>
  <si>
    <t>Sporta zāles celtniecība</t>
  </si>
  <si>
    <t>07.07.2008.</t>
  </si>
  <si>
    <t>Pagalmu remonts</t>
  </si>
  <si>
    <t>14.05.2008.</t>
  </si>
  <si>
    <t>Pilsētas ielu remonts</t>
  </si>
  <si>
    <t>Vidusskolas kabineteu remonts</t>
  </si>
  <si>
    <t>01.06.2007.</t>
  </si>
  <si>
    <t>Infrastruktūras attīstībai</t>
  </si>
  <si>
    <t>SIA"Viļānu namsaimnieks" pamatkapitāla palielināšanai Kohēzijas fonda projekta "Ūdenssaimniecības attīstība Viļānu pašvaldībā, 3. kārta"</t>
  </si>
  <si>
    <t>09.09.2011.</t>
  </si>
  <si>
    <t>Igaunijas-Latvijas-Krievijas pārrobežu sadarbības programmas projekta (Nr.ELRI-109) "Transporta un loģistikas attīstības iespēju paaugstināšaan Latvijas-Igaunijas-Krievijas starptautiskas nozīmes stratēģiskajos transporta koridoros</t>
  </si>
  <si>
    <t>26.09.2012.</t>
  </si>
  <si>
    <t>ELFLA projekts"Viļānu kultūras nama-bibliotēkas ēkas rekonstrukcija labvēlīgas iekštelpu vides un pievilcīga ārējā izskata nodrošināšanai, kā arī energoefektivitātes uzlabošanai"</t>
  </si>
  <si>
    <t>2019.g.</t>
  </si>
  <si>
    <t>2020.g.</t>
  </si>
  <si>
    <t>Projekts "Kompleksi risinājumi siltumnīcefekta gāzu emisiju samazināšanai Viļānu vidusskolā"</t>
  </si>
  <si>
    <t>24.09.2013.</t>
  </si>
  <si>
    <t>Projekts "Kompleksi risinājumi siltumnīcefekta gāzu emisiju samazināšanai Viļānu vidusskolā" īstenošanai</t>
  </si>
  <si>
    <t>20.02.2014.</t>
  </si>
  <si>
    <t>Viļānu novada domes priekšsēdētāja                                                           Jekaterina Ivanova</t>
  </si>
  <si>
    <t xml:space="preserve">         Saistību apmērs (pamatsumma+procentu maksājumi)</t>
  </si>
  <si>
    <t>27.01.2015.</t>
  </si>
  <si>
    <t>ERAF projekts (Nr.3DP/3.2.1.2.0/12/APIA/SM/031) "Tranzītielas rekonstrukcija Viļānu pilsētas teritorijā, a/c P58 posms 0,5-2,5 km"</t>
  </si>
  <si>
    <t>2021.g.</t>
  </si>
  <si>
    <t>Pielikums Nr.5</t>
  </si>
  <si>
    <t>20.08.2018.</t>
  </si>
  <si>
    <t>20.12.2018.</t>
  </si>
  <si>
    <t>20.02.2023</t>
  </si>
  <si>
    <t>22.10.2010</t>
  </si>
  <si>
    <t>20.08.2023</t>
  </si>
  <si>
    <t>20.12.2017.</t>
  </si>
  <si>
    <t>20.12.2027</t>
  </si>
  <si>
    <t>20.04.2017.</t>
  </si>
  <si>
    <t>20.04.2017</t>
  </si>
  <si>
    <t>26.08.2026.</t>
  </si>
  <si>
    <t>20.09.2027.</t>
  </si>
  <si>
    <t>20.09.2028.</t>
  </si>
  <si>
    <t>20.02.2029.</t>
  </si>
  <si>
    <t>fiksētā</t>
  </si>
  <si>
    <t xml:space="preserve">Sagatavoja finanšu analītiķe </t>
  </si>
  <si>
    <t>Guna Visocka</t>
  </si>
  <si>
    <t>2022.g.</t>
  </si>
  <si>
    <t>19.03.2015.</t>
  </si>
  <si>
    <t>20.04.2015.</t>
  </si>
  <si>
    <t>KPFI projekts (Nr.KPFI kompleksi risinājumi siltumnīcefekta gāzu emisiju samazināšanai Viļānu pagasta PII "Bitīte" īstenošanai</t>
  </si>
  <si>
    <t>SIA "Viļānu namsaimnieks" pamatkapitāla palielināšanai ERAF projketa (Nr.3DP/3.4.1.1.0/13/APIA/CFLA/012/001) "Ūdenssaimniecības attīstība Viļānu novada Dekšāres pagasta Dekšāres ciemā" īstenošanai</t>
  </si>
  <si>
    <t>20.03.2025.</t>
  </si>
  <si>
    <t>20.04.2020.</t>
  </si>
  <si>
    <t>x</t>
  </si>
  <si>
    <t>Viļānu novada saistošajiem noteikumiem Nr.88</t>
  </si>
  <si>
    <t>Viļānu novada saistību apmērs 2017.gads (EUR)</t>
  </si>
  <si>
    <t>apstiprināti 2017.gada 19. janvārī</t>
  </si>
  <si>
    <t>protokola Nr 1 lēmums Nr.10</t>
  </si>
  <si>
    <t>Plānotie pamatbudžeta ieņēmumi bez plānotajiem transferta ieņēmumiem no valsts budžeta notektam mērķim (izņemot klimata pārmaiņu finanšu instrumenta finansējumu) un plānotajām iemaksām pašvaldību finanšu izlīdzināšanas fondā saimnieciskajā gadā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</si>
</sst>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000"/>
    <numFmt numFmtId="190" formatCode="0.000"/>
    <numFmt numFmtId="191" formatCode="0.0"/>
    <numFmt numFmtId="192" formatCode="0.000000"/>
    <numFmt numFmtId="193" formatCode="0.00000"/>
  </numFmts>
  <fonts count="5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i/>
      <sz val="8"/>
      <name val="Calibri"/>
      <family val="2"/>
    </font>
    <font>
      <i/>
      <sz val="10"/>
      <name val="Calibri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8"/>
      <name val="Arial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1" borderId="1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4" fontId="2" fillId="0" borderId="0" xfId="0" applyNumberFormat="1" applyFont="1" applyAlignment="1">
      <alignment/>
    </xf>
    <xf numFmtId="14" fontId="2" fillId="0" borderId="10" xfId="0" applyNumberFormat="1" applyFont="1" applyBorder="1" applyAlignment="1">
      <alignment wrapText="1"/>
    </xf>
    <xf numFmtId="10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0" fontId="10" fillId="0" borderId="11" xfId="54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191" fontId="2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16" xfId="0" applyFont="1" applyBorder="1" applyAlignment="1">
      <alignment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zoomScalePageLayoutView="0" workbookViewId="0" topLeftCell="A16">
      <selection activeCell="O29" sqref="O29"/>
    </sheetView>
  </sheetViews>
  <sheetFormatPr defaultColWidth="9.140625" defaultRowHeight="12.75"/>
  <cols>
    <col min="1" max="1" width="3.421875" style="0" customWidth="1"/>
    <col min="2" max="2" width="29.00390625" style="0" customWidth="1"/>
    <col min="3" max="3" width="5.28125" style="0" customWidth="1"/>
    <col min="4" max="4" width="11.00390625" style="0" customWidth="1"/>
    <col min="5" max="5" width="10.28125" style="0" customWidth="1"/>
    <col min="6" max="6" width="8.421875" style="0" customWidth="1"/>
    <col min="7" max="7" width="7.00390625" style="0" hidden="1" customWidth="1"/>
    <col min="8" max="8" width="7.421875" style="0" customWidth="1"/>
    <col min="9" max="9" width="7.7109375" style="0" customWidth="1"/>
    <col min="10" max="10" width="8.00390625" style="0" customWidth="1"/>
    <col min="11" max="11" width="8.57421875" style="0" customWidth="1"/>
    <col min="12" max="14" width="7.7109375" style="0" customWidth="1"/>
    <col min="15" max="15" width="11.28125" style="0" customWidth="1"/>
    <col min="16" max="16" width="7.7109375" style="0" customWidth="1"/>
    <col min="17" max="17" width="0" style="0" hidden="1" customWidth="1"/>
    <col min="18" max="18" width="7.00390625" style="0" hidden="1" customWidth="1"/>
    <col min="19" max="19" width="9.00390625" style="0" hidden="1" customWidth="1"/>
    <col min="20" max="20" width="7.28125" style="0" customWidth="1"/>
    <col min="21" max="21" width="7.7109375" style="0" customWidth="1"/>
    <col min="22" max="22" width="8.28125" style="0" customWidth="1"/>
  </cols>
  <sheetData>
    <row r="1" spans="2:16" ht="12.75">
      <c r="B1" s="3"/>
      <c r="C1" s="3"/>
      <c r="D1" s="3"/>
      <c r="E1" s="3"/>
      <c r="F1" s="3"/>
      <c r="G1" s="3"/>
      <c r="H1" s="3"/>
      <c r="I1" s="41"/>
      <c r="J1" s="41"/>
      <c r="K1" s="53" t="s">
        <v>44</v>
      </c>
      <c r="L1" s="53"/>
      <c r="M1" s="53"/>
      <c r="N1" s="53"/>
      <c r="O1" s="53"/>
      <c r="P1" s="3"/>
    </row>
    <row r="2" spans="2:16" ht="12.75">
      <c r="B2" s="3"/>
      <c r="C2" s="3"/>
      <c r="D2" s="3"/>
      <c r="E2" s="3"/>
      <c r="F2" s="3"/>
      <c r="G2" s="3"/>
      <c r="H2" s="3"/>
      <c r="I2" s="53" t="s">
        <v>69</v>
      </c>
      <c r="J2" s="53"/>
      <c r="K2" s="53"/>
      <c r="L2" s="53"/>
      <c r="M2" s="53"/>
      <c r="N2" s="53"/>
      <c r="O2" s="53"/>
      <c r="P2" s="3"/>
    </row>
    <row r="3" spans="2:16" ht="12.75">
      <c r="B3" s="3"/>
      <c r="C3" s="3"/>
      <c r="D3" s="3"/>
      <c r="E3" s="3"/>
      <c r="F3" s="3"/>
      <c r="G3" s="3"/>
      <c r="H3" s="3"/>
      <c r="I3" s="53" t="s">
        <v>71</v>
      </c>
      <c r="J3" s="53"/>
      <c r="K3" s="53"/>
      <c r="L3" s="53"/>
      <c r="M3" s="53"/>
      <c r="N3" s="53"/>
      <c r="O3" s="53"/>
      <c r="P3" s="3"/>
    </row>
    <row r="4" spans="2:16" ht="12.75">
      <c r="B4" s="3"/>
      <c r="C4" s="3"/>
      <c r="D4" s="3"/>
      <c r="E4" s="3"/>
      <c r="F4" s="3"/>
      <c r="G4" s="3"/>
      <c r="H4" s="3"/>
      <c r="I4" s="41"/>
      <c r="J4" s="41"/>
      <c r="K4" s="41"/>
      <c r="L4" s="41"/>
      <c r="M4" s="41"/>
      <c r="N4" s="41"/>
      <c r="O4" s="41" t="s">
        <v>72</v>
      </c>
      <c r="P4" s="3"/>
    </row>
    <row r="5" spans="2:16" ht="15.75">
      <c r="B5" s="3"/>
      <c r="C5" s="3"/>
      <c r="D5" s="3"/>
      <c r="E5" s="3"/>
      <c r="F5" s="3"/>
      <c r="G5" s="3"/>
      <c r="H5" s="58" t="s">
        <v>70</v>
      </c>
      <c r="I5" s="58"/>
      <c r="J5" s="58"/>
      <c r="K5" s="58"/>
      <c r="L5" s="58"/>
      <c r="M5" s="58"/>
      <c r="N5" s="3"/>
      <c r="O5" s="3"/>
      <c r="P5" s="8"/>
    </row>
    <row r="6" spans="1:16" ht="12.75">
      <c r="A6" s="33"/>
      <c r="B6" s="34"/>
      <c r="C6" s="54" t="s">
        <v>2</v>
      </c>
      <c r="D6" s="54" t="s">
        <v>3</v>
      </c>
      <c r="E6" s="54" t="s">
        <v>8</v>
      </c>
      <c r="F6" s="54" t="s">
        <v>9</v>
      </c>
      <c r="G6" s="35"/>
      <c r="H6" s="56" t="s">
        <v>40</v>
      </c>
      <c r="I6" s="56"/>
      <c r="J6" s="56"/>
      <c r="K6" s="56"/>
      <c r="L6" s="56"/>
      <c r="M6" s="56"/>
      <c r="N6" s="56"/>
      <c r="O6" s="56"/>
      <c r="P6" s="57"/>
    </row>
    <row r="7" spans="1:22" ht="33.75" customHeight="1">
      <c r="A7" s="36" t="s">
        <v>0</v>
      </c>
      <c r="B7" s="37" t="s">
        <v>1</v>
      </c>
      <c r="C7" s="55"/>
      <c r="D7" s="55"/>
      <c r="E7" s="55"/>
      <c r="F7" s="55"/>
      <c r="G7" s="38"/>
      <c r="H7" s="38"/>
      <c r="I7" s="39" t="s">
        <v>12</v>
      </c>
      <c r="J7" s="39" t="s">
        <v>13</v>
      </c>
      <c r="K7" s="39" t="s">
        <v>33</v>
      </c>
      <c r="L7" s="39" t="s">
        <v>34</v>
      </c>
      <c r="M7" s="39" t="s">
        <v>43</v>
      </c>
      <c r="N7" s="39" t="s">
        <v>61</v>
      </c>
      <c r="O7" s="40" t="s">
        <v>4</v>
      </c>
      <c r="P7" s="39" t="s">
        <v>5</v>
      </c>
      <c r="Q7" s="19"/>
      <c r="R7" s="19"/>
      <c r="S7" s="19"/>
      <c r="T7" s="19"/>
      <c r="U7" s="19"/>
      <c r="V7" s="20"/>
    </row>
    <row r="8" spans="1:22" ht="27" customHeight="1">
      <c r="A8" s="1">
        <v>1</v>
      </c>
      <c r="B8" s="14" t="s">
        <v>16</v>
      </c>
      <c r="C8" s="4" t="s">
        <v>11</v>
      </c>
      <c r="D8" s="9" t="s">
        <v>17</v>
      </c>
      <c r="E8" s="9" t="s">
        <v>45</v>
      </c>
      <c r="F8" s="10">
        <v>0.0225</v>
      </c>
      <c r="G8" s="4"/>
      <c r="H8" s="4" t="s">
        <v>58</v>
      </c>
      <c r="I8" s="4">
        <v>5692</v>
      </c>
      <c r="J8" s="4">
        <v>2754</v>
      </c>
      <c r="K8" s="4">
        <v>0</v>
      </c>
      <c r="L8" s="4">
        <v>0</v>
      </c>
      <c r="M8" s="4">
        <v>0</v>
      </c>
      <c r="N8" s="4">
        <v>0</v>
      </c>
      <c r="O8" s="5">
        <v>0</v>
      </c>
      <c r="P8" s="4">
        <f aca="true" t="shared" si="0" ref="P8:P23">SUM(I8:O8)</f>
        <v>8446</v>
      </c>
      <c r="Q8" s="15">
        <v>27560</v>
      </c>
      <c r="R8">
        <f>Q8/0.702804</f>
        <v>39214.34710104097</v>
      </c>
      <c r="S8" s="16">
        <f>R8*0.032</f>
        <v>1254.859107233311</v>
      </c>
      <c r="T8" s="16"/>
      <c r="U8" s="16"/>
      <c r="V8" s="17"/>
    </row>
    <row r="9" spans="1:22" ht="22.5">
      <c r="A9" s="2">
        <v>2</v>
      </c>
      <c r="B9" s="12" t="s">
        <v>18</v>
      </c>
      <c r="C9" s="4" t="s">
        <v>11</v>
      </c>
      <c r="D9" s="6" t="s">
        <v>19</v>
      </c>
      <c r="E9" s="6" t="s">
        <v>46</v>
      </c>
      <c r="F9" s="10">
        <v>0.0225</v>
      </c>
      <c r="G9" s="4"/>
      <c r="H9" s="4" t="s">
        <v>10</v>
      </c>
      <c r="I9" s="4">
        <v>9517</v>
      </c>
      <c r="J9" s="4">
        <v>8827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18344</v>
      </c>
      <c r="Q9" s="15">
        <v>185691</v>
      </c>
      <c r="R9">
        <f aca="true" t="shared" si="1" ref="R9:R19">Q9/0.702804</f>
        <v>264214.48938822205</v>
      </c>
      <c r="S9" s="16">
        <f aca="true" t="shared" si="2" ref="S9:S19">R9*0.032</f>
        <v>8454.863660423105</v>
      </c>
      <c r="T9" s="16"/>
      <c r="U9" s="16"/>
      <c r="V9" s="17"/>
    </row>
    <row r="10" spans="1:22" ht="12.75">
      <c r="A10" s="2">
        <v>3</v>
      </c>
      <c r="B10" s="12" t="s">
        <v>20</v>
      </c>
      <c r="C10" s="5" t="s">
        <v>11</v>
      </c>
      <c r="D10" s="6" t="s">
        <v>21</v>
      </c>
      <c r="E10" s="6" t="s">
        <v>47</v>
      </c>
      <c r="F10" s="10">
        <v>0.0225</v>
      </c>
      <c r="G10" s="4"/>
      <c r="H10" s="4" t="s">
        <v>10</v>
      </c>
      <c r="I10" s="4">
        <v>22031</v>
      </c>
      <c r="J10" s="4">
        <v>20896</v>
      </c>
      <c r="K10" s="4">
        <v>19760</v>
      </c>
      <c r="L10" s="4">
        <v>18624</v>
      </c>
      <c r="M10" s="4">
        <v>17488</v>
      </c>
      <c r="N10" s="4">
        <v>16352</v>
      </c>
      <c r="O10" s="4">
        <v>3809</v>
      </c>
      <c r="P10" s="4">
        <f t="shared" si="0"/>
        <v>118960</v>
      </c>
      <c r="Q10" s="15">
        <v>3998</v>
      </c>
      <c r="R10">
        <f t="shared" si="1"/>
        <v>5688.64149891008</v>
      </c>
      <c r="S10" s="16">
        <f t="shared" si="2"/>
        <v>182.0365279651226</v>
      </c>
      <c r="T10" s="16"/>
      <c r="U10" s="16"/>
      <c r="V10" s="17"/>
    </row>
    <row r="11" spans="1:22" ht="12.75">
      <c r="A11" s="2">
        <v>4</v>
      </c>
      <c r="B11" s="12" t="s">
        <v>20</v>
      </c>
      <c r="C11" s="4" t="s">
        <v>11</v>
      </c>
      <c r="D11" s="6" t="s">
        <v>48</v>
      </c>
      <c r="E11" s="6" t="s">
        <v>49</v>
      </c>
      <c r="F11" s="10">
        <v>0.0225</v>
      </c>
      <c r="G11" s="4"/>
      <c r="H11" s="4" t="s">
        <v>10</v>
      </c>
      <c r="I11" s="4">
        <v>15744</v>
      </c>
      <c r="J11" s="4">
        <v>14906</v>
      </c>
      <c r="K11" s="4">
        <v>14093</v>
      </c>
      <c r="L11" s="4">
        <v>13250</v>
      </c>
      <c r="M11" s="4">
        <v>12407</v>
      </c>
      <c r="N11" s="4">
        <v>11555</v>
      </c>
      <c r="O11" s="4">
        <v>8105</v>
      </c>
      <c r="P11" s="4">
        <f t="shared" si="0"/>
        <v>90060</v>
      </c>
      <c r="Q11" s="15">
        <v>34400</v>
      </c>
      <c r="R11">
        <f t="shared" si="1"/>
        <v>48946.79028576957</v>
      </c>
      <c r="S11" s="16">
        <f t="shared" si="2"/>
        <v>1566.2972891446263</v>
      </c>
      <c r="T11" s="16"/>
      <c r="U11" s="16"/>
      <c r="V11" s="17"/>
    </row>
    <row r="12" spans="1:22" ht="12.75">
      <c r="A12" s="2">
        <v>5</v>
      </c>
      <c r="B12" s="12" t="s">
        <v>22</v>
      </c>
      <c r="C12" s="4" t="s">
        <v>11</v>
      </c>
      <c r="D12" s="6" t="s">
        <v>23</v>
      </c>
      <c r="E12" s="6" t="s">
        <v>50</v>
      </c>
      <c r="F12" s="10">
        <v>0.0225</v>
      </c>
      <c r="G12" s="4"/>
      <c r="H12" s="4" t="s">
        <v>58</v>
      </c>
      <c r="I12" s="4">
        <v>3336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3336</v>
      </c>
      <c r="Q12" s="15">
        <v>165297</v>
      </c>
      <c r="R12">
        <f t="shared" si="1"/>
        <v>235196.44168217597</v>
      </c>
      <c r="S12" s="16">
        <f t="shared" si="2"/>
        <v>7526.286133829631</v>
      </c>
      <c r="T12" s="16"/>
      <c r="U12" s="16"/>
      <c r="V12" s="17"/>
    </row>
    <row r="13" spans="1:22" ht="12.75">
      <c r="A13" s="2">
        <v>6</v>
      </c>
      <c r="B13" s="12" t="s">
        <v>24</v>
      </c>
      <c r="C13" s="4" t="s">
        <v>11</v>
      </c>
      <c r="D13" s="6" t="s">
        <v>23</v>
      </c>
      <c r="E13" s="6" t="s">
        <v>51</v>
      </c>
      <c r="F13" s="10">
        <v>0.0225</v>
      </c>
      <c r="G13" s="4"/>
      <c r="H13" s="4" t="s">
        <v>10</v>
      </c>
      <c r="I13" s="4">
        <v>40716</v>
      </c>
      <c r="J13" s="4">
        <v>39102</v>
      </c>
      <c r="K13" s="4">
        <v>37450</v>
      </c>
      <c r="L13" s="4">
        <v>35830</v>
      </c>
      <c r="M13" s="4">
        <v>34210</v>
      </c>
      <c r="N13" s="4">
        <v>32590</v>
      </c>
      <c r="O13" s="4">
        <v>138649</v>
      </c>
      <c r="P13" s="4">
        <f t="shared" si="0"/>
        <v>358547</v>
      </c>
      <c r="Q13" s="15">
        <v>7614</v>
      </c>
      <c r="R13">
        <f t="shared" si="1"/>
        <v>10833.745966158416</v>
      </c>
      <c r="S13" s="16">
        <f t="shared" si="2"/>
        <v>346.6798709170693</v>
      </c>
      <c r="T13" s="16"/>
      <c r="U13" s="16"/>
      <c r="V13" s="17"/>
    </row>
    <row r="14" spans="1:22" ht="12.75">
      <c r="A14" s="2">
        <v>7</v>
      </c>
      <c r="B14" s="12" t="s">
        <v>25</v>
      </c>
      <c r="C14" s="4" t="s">
        <v>11</v>
      </c>
      <c r="D14" s="6" t="s">
        <v>26</v>
      </c>
      <c r="E14" s="6" t="s">
        <v>52</v>
      </c>
      <c r="F14" s="10">
        <v>0.0225</v>
      </c>
      <c r="G14" s="4"/>
      <c r="H14" s="4" t="s">
        <v>10</v>
      </c>
      <c r="I14" s="4">
        <v>4352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4352</v>
      </c>
      <c r="Q14" s="15">
        <v>28298</v>
      </c>
      <c r="R14">
        <f t="shared" si="1"/>
        <v>40264.426497288005</v>
      </c>
      <c r="S14" s="16">
        <f t="shared" si="2"/>
        <v>1288.4616479132162</v>
      </c>
      <c r="T14" s="16"/>
      <c r="U14" s="16"/>
      <c r="V14" s="17"/>
    </row>
    <row r="15" spans="1:22" ht="12.75">
      <c r="A15" s="2">
        <v>8</v>
      </c>
      <c r="B15" s="12" t="s">
        <v>27</v>
      </c>
      <c r="C15" s="4" t="s">
        <v>11</v>
      </c>
      <c r="D15" s="6" t="s">
        <v>26</v>
      </c>
      <c r="E15" s="6" t="s">
        <v>53</v>
      </c>
      <c r="F15" s="10">
        <v>0.0225</v>
      </c>
      <c r="G15" s="4"/>
      <c r="H15" s="4" t="s">
        <v>10</v>
      </c>
      <c r="I15" s="4">
        <v>7066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7066</v>
      </c>
      <c r="Q15" s="15">
        <v>294387</v>
      </c>
      <c r="R15">
        <f t="shared" si="1"/>
        <v>418874.96371676883</v>
      </c>
      <c r="S15" s="16">
        <f t="shared" si="2"/>
        <v>13403.998838936603</v>
      </c>
      <c r="T15" s="16"/>
      <c r="U15" s="16"/>
      <c r="V15" s="17"/>
    </row>
    <row r="16" spans="1:22" ht="44.25" customHeight="1">
      <c r="A16" s="2">
        <v>9</v>
      </c>
      <c r="B16" s="12" t="s">
        <v>28</v>
      </c>
      <c r="C16" s="4" t="s">
        <v>11</v>
      </c>
      <c r="D16" s="6" t="s">
        <v>29</v>
      </c>
      <c r="E16" s="6" t="s">
        <v>54</v>
      </c>
      <c r="F16" s="10">
        <v>0.0225</v>
      </c>
      <c r="G16" s="4"/>
      <c r="H16" s="4" t="s">
        <v>10</v>
      </c>
      <c r="I16" s="4">
        <v>42526</v>
      </c>
      <c r="J16" s="4">
        <v>42404</v>
      </c>
      <c r="K16" s="4">
        <v>42282</v>
      </c>
      <c r="L16" s="4">
        <v>42160</v>
      </c>
      <c r="M16" s="4">
        <v>42038</v>
      </c>
      <c r="N16" s="4">
        <v>41916</v>
      </c>
      <c r="O16" s="4">
        <v>156062</v>
      </c>
      <c r="P16" s="4">
        <f t="shared" si="0"/>
        <v>409388</v>
      </c>
      <c r="Q16" s="15">
        <v>17440</v>
      </c>
      <c r="R16">
        <f t="shared" si="1"/>
        <v>24814.88437743667</v>
      </c>
      <c r="S16" s="16">
        <f t="shared" si="2"/>
        <v>794.0763000779734</v>
      </c>
      <c r="T16" s="16"/>
      <c r="U16" s="16"/>
      <c r="V16" s="17"/>
    </row>
    <row r="17" spans="1:22" ht="67.5" customHeight="1">
      <c r="A17" s="2">
        <v>10</v>
      </c>
      <c r="B17" s="12" t="s">
        <v>30</v>
      </c>
      <c r="C17" s="4" t="s">
        <v>11</v>
      </c>
      <c r="D17" s="6" t="s">
        <v>31</v>
      </c>
      <c r="E17" s="6" t="s">
        <v>55</v>
      </c>
      <c r="F17" s="10">
        <v>0.0225</v>
      </c>
      <c r="G17" s="4"/>
      <c r="H17" s="4" t="s">
        <v>10</v>
      </c>
      <c r="I17" s="4">
        <v>36856</v>
      </c>
      <c r="J17" s="4">
        <v>36708</v>
      </c>
      <c r="K17" s="4">
        <v>36559</v>
      </c>
      <c r="L17" s="4">
        <v>36411</v>
      </c>
      <c r="M17" s="4">
        <v>36262</v>
      </c>
      <c r="N17" s="4">
        <v>36114</v>
      </c>
      <c r="O17" s="4">
        <v>169513</v>
      </c>
      <c r="P17" s="4">
        <f t="shared" si="0"/>
        <v>388423</v>
      </c>
      <c r="Q17" s="15">
        <v>184187</v>
      </c>
      <c r="R17">
        <f t="shared" si="1"/>
        <v>262074.49018503027</v>
      </c>
      <c r="S17" s="16">
        <f t="shared" si="2"/>
        <v>8386.38368592097</v>
      </c>
      <c r="T17" s="16"/>
      <c r="U17" s="16"/>
      <c r="V17" s="17"/>
    </row>
    <row r="18" spans="1:22" ht="56.25">
      <c r="A18" s="2">
        <v>11</v>
      </c>
      <c r="B18" s="12" t="s">
        <v>32</v>
      </c>
      <c r="C18" s="4" t="s">
        <v>11</v>
      </c>
      <c r="D18" s="6" t="s">
        <v>36</v>
      </c>
      <c r="E18" s="6" t="s">
        <v>56</v>
      </c>
      <c r="F18" s="10">
        <v>0.0225</v>
      </c>
      <c r="G18" s="4"/>
      <c r="H18" s="4" t="s">
        <v>10</v>
      </c>
      <c r="I18" s="4">
        <v>53271</v>
      </c>
      <c r="J18" s="4">
        <v>53057</v>
      </c>
      <c r="K18" s="4">
        <v>52844</v>
      </c>
      <c r="L18" s="4">
        <v>52630</v>
      </c>
      <c r="M18" s="4">
        <v>52417</v>
      </c>
      <c r="N18" s="4">
        <v>52203</v>
      </c>
      <c r="O18" s="4">
        <v>296026</v>
      </c>
      <c r="P18" s="4">
        <f t="shared" si="0"/>
        <v>612448</v>
      </c>
      <c r="Q18" s="15">
        <v>105420</v>
      </c>
      <c r="R18">
        <f t="shared" si="1"/>
        <v>149999.1462769136</v>
      </c>
      <c r="S18" s="16">
        <f t="shared" si="2"/>
        <v>4799.972680861236</v>
      </c>
      <c r="T18" s="16"/>
      <c r="U18" s="16"/>
      <c r="V18" s="17"/>
    </row>
    <row r="19" spans="1:22" ht="33.75">
      <c r="A19" s="2">
        <v>12</v>
      </c>
      <c r="B19" s="12" t="s">
        <v>35</v>
      </c>
      <c r="C19" s="4" t="s">
        <v>11</v>
      </c>
      <c r="D19" s="6" t="s">
        <v>36</v>
      </c>
      <c r="E19" s="6" t="s">
        <v>56</v>
      </c>
      <c r="F19" s="10">
        <v>0.0225</v>
      </c>
      <c r="G19" s="4"/>
      <c r="H19" s="4" t="s">
        <v>10</v>
      </c>
      <c r="I19" s="4">
        <v>53361</v>
      </c>
      <c r="J19" s="4">
        <v>53147</v>
      </c>
      <c r="K19" s="4">
        <v>52933</v>
      </c>
      <c r="L19" s="4">
        <v>52719</v>
      </c>
      <c r="M19" s="4">
        <v>52506</v>
      </c>
      <c r="N19" s="4">
        <v>52292</v>
      </c>
      <c r="O19" s="4">
        <v>296526</v>
      </c>
      <c r="P19" s="4">
        <f t="shared" si="0"/>
        <v>613484</v>
      </c>
      <c r="Q19" s="15">
        <v>105420</v>
      </c>
      <c r="R19">
        <f t="shared" si="1"/>
        <v>149999.1462769136</v>
      </c>
      <c r="S19" s="16">
        <f t="shared" si="2"/>
        <v>4799.972680861236</v>
      </c>
      <c r="T19" s="16"/>
      <c r="U19" s="16"/>
      <c r="V19" s="17"/>
    </row>
    <row r="20" spans="1:22" ht="48" customHeight="1">
      <c r="A20" s="2">
        <v>13</v>
      </c>
      <c r="B20" s="12" t="s">
        <v>37</v>
      </c>
      <c r="C20" s="4" t="s">
        <v>11</v>
      </c>
      <c r="D20" s="6" t="s">
        <v>38</v>
      </c>
      <c r="E20" s="6" t="s">
        <v>57</v>
      </c>
      <c r="F20" s="10">
        <v>0.0225</v>
      </c>
      <c r="G20" s="4"/>
      <c r="H20" s="4" t="s">
        <v>10</v>
      </c>
      <c r="I20" s="4">
        <v>18897</v>
      </c>
      <c r="J20" s="4">
        <v>18822</v>
      </c>
      <c r="K20" s="4">
        <v>18747</v>
      </c>
      <c r="L20" s="4">
        <v>18671</v>
      </c>
      <c r="M20" s="4">
        <v>18596</v>
      </c>
      <c r="N20" s="4">
        <v>18521</v>
      </c>
      <c r="O20" s="4">
        <v>114053</v>
      </c>
      <c r="P20" s="4">
        <f t="shared" si="0"/>
        <v>226307</v>
      </c>
      <c r="Q20" s="15"/>
      <c r="S20" s="16">
        <f>SUM(S8:S19)</f>
        <v>52803.888424084085</v>
      </c>
      <c r="T20" s="16"/>
      <c r="U20" s="16"/>
      <c r="V20" s="17"/>
    </row>
    <row r="21" spans="1:22" ht="58.5" customHeight="1">
      <c r="A21" s="2">
        <v>14</v>
      </c>
      <c r="B21" s="12" t="s">
        <v>42</v>
      </c>
      <c r="C21" s="4" t="s">
        <v>11</v>
      </c>
      <c r="D21" s="6" t="s">
        <v>41</v>
      </c>
      <c r="E21" s="6" t="s">
        <v>57</v>
      </c>
      <c r="F21" s="10">
        <v>0.0225</v>
      </c>
      <c r="G21" s="4"/>
      <c r="H21" s="4" t="s">
        <v>10</v>
      </c>
      <c r="I21" s="4">
        <v>38498</v>
      </c>
      <c r="J21" s="4">
        <v>38347</v>
      </c>
      <c r="K21" s="4">
        <v>38195</v>
      </c>
      <c r="L21" s="4">
        <v>38044</v>
      </c>
      <c r="M21" s="4">
        <v>37892</v>
      </c>
      <c r="N21" s="4">
        <v>37741</v>
      </c>
      <c r="O21" s="4">
        <v>447661</v>
      </c>
      <c r="P21" s="4">
        <f t="shared" si="0"/>
        <v>676378</v>
      </c>
      <c r="Q21" s="15"/>
      <c r="S21" s="16"/>
      <c r="T21" s="16"/>
      <c r="U21" s="16"/>
      <c r="V21" s="17"/>
    </row>
    <row r="22" spans="1:22" ht="58.5" customHeight="1">
      <c r="A22" s="2">
        <v>15</v>
      </c>
      <c r="B22" s="12" t="s">
        <v>64</v>
      </c>
      <c r="C22" s="4" t="s">
        <v>11</v>
      </c>
      <c r="D22" s="6" t="s">
        <v>62</v>
      </c>
      <c r="E22" s="6" t="s">
        <v>66</v>
      </c>
      <c r="F22" s="10">
        <v>0.0225</v>
      </c>
      <c r="G22" s="4"/>
      <c r="H22" s="4" t="s">
        <v>10</v>
      </c>
      <c r="I22" s="4">
        <v>22195</v>
      </c>
      <c r="J22" s="4">
        <v>22103</v>
      </c>
      <c r="K22" s="4">
        <v>22010</v>
      </c>
      <c r="L22" s="4">
        <v>11370</v>
      </c>
      <c r="M22" s="4">
        <v>0</v>
      </c>
      <c r="N22" s="4">
        <v>0</v>
      </c>
      <c r="O22" s="4">
        <v>0</v>
      </c>
      <c r="P22" s="4">
        <f t="shared" si="0"/>
        <v>77678</v>
      </c>
      <c r="Q22" s="15"/>
      <c r="S22" s="16"/>
      <c r="T22" s="16"/>
      <c r="U22" s="16"/>
      <c r="V22" s="17"/>
    </row>
    <row r="23" spans="1:22" ht="67.5" customHeight="1">
      <c r="A23" s="2">
        <v>16</v>
      </c>
      <c r="B23" s="12" t="s">
        <v>65</v>
      </c>
      <c r="C23" s="4" t="s">
        <v>11</v>
      </c>
      <c r="D23" s="6" t="s">
        <v>63</v>
      </c>
      <c r="E23" s="6" t="s">
        <v>67</v>
      </c>
      <c r="F23" s="10">
        <v>0.0225</v>
      </c>
      <c r="G23" s="4"/>
      <c r="H23" s="4" t="s">
        <v>10</v>
      </c>
      <c r="I23" s="4">
        <v>6570</v>
      </c>
      <c r="J23" s="4">
        <v>6550</v>
      </c>
      <c r="K23" s="4">
        <v>6530</v>
      </c>
      <c r="L23" s="4">
        <v>3258</v>
      </c>
      <c r="M23" s="4">
        <v>0</v>
      </c>
      <c r="N23" s="4">
        <v>0</v>
      </c>
      <c r="O23" s="4">
        <v>0</v>
      </c>
      <c r="P23" s="4">
        <f t="shared" si="0"/>
        <v>22908</v>
      </c>
      <c r="Q23" s="15"/>
      <c r="S23" s="16"/>
      <c r="T23" s="16"/>
      <c r="U23" s="16"/>
      <c r="V23" s="17"/>
    </row>
    <row r="24" spans="1:22" s="29" customFormat="1" ht="15" customHeight="1">
      <c r="A24" s="2"/>
      <c r="B24" s="7" t="s">
        <v>6</v>
      </c>
      <c r="C24" s="4" t="s">
        <v>68</v>
      </c>
      <c r="D24" s="4" t="s">
        <v>68</v>
      </c>
      <c r="E24" s="4" t="s">
        <v>68</v>
      </c>
      <c r="F24" s="4" t="s">
        <v>68</v>
      </c>
      <c r="G24" s="4"/>
      <c r="H24" s="4" t="s">
        <v>68</v>
      </c>
      <c r="I24" s="4">
        <f aca="true" t="shared" si="3" ref="I24:P24">SUM(I8:I23)</f>
        <v>380628</v>
      </c>
      <c r="J24" s="4">
        <f t="shared" si="3"/>
        <v>357623</v>
      </c>
      <c r="K24" s="4">
        <f t="shared" si="3"/>
        <v>341403</v>
      </c>
      <c r="L24" s="4">
        <f t="shared" si="3"/>
        <v>322967</v>
      </c>
      <c r="M24" s="4">
        <f t="shared" si="3"/>
        <v>303816</v>
      </c>
      <c r="N24" s="4">
        <f t="shared" si="3"/>
        <v>299284</v>
      </c>
      <c r="O24" s="4">
        <f t="shared" si="3"/>
        <v>1630404</v>
      </c>
      <c r="P24" s="4">
        <f t="shared" si="3"/>
        <v>3636125</v>
      </c>
      <c r="Q24" s="18"/>
      <c r="R24" s="18"/>
      <c r="S24" s="18"/>
      <c r="T24" s="18"/>
      <c r="U24" s="18"/>
      <c r="V24" s="18"/>
    </row>
    <row r="25" spans="1:16" s="26" customFormat="1" ht="12.75">
      <c r="A25" s="22"/>
      <c r="B25" s="23" t="s">
        <v>14</v>
      </c>
      <c r="C25" s="24" t="s">
        <v>68</v>
      </c>
      <c r="D25" s="4" t="s">
        <v>68</v>
      </c>
      <c r="E25" s="4" t="s">
        <v>68</v>
      </c>
      <c r="F25" s="4" t="s">
        <v>68</v>
      </c>
      <c r="G25" s="30"/>
      <c r="H25" s="4" t="s">
        <v>68</v>
      </c>
      <c r="I25" s="52">
        <v>6458</v>
      </c>
      <c r="J25" s="52">
        <v>6173</v>
      </c>
      <c r="K25" s="52">
        <v>5862</v>
      </c>
      <c r="L25" s="52">
        <v>5691</v>
      </c>
      <c r="M25" s="52">
        <v>5500</v>
      </c>
      <c r="N25" s="52">
        <v>5306</v>
      </c>
      <c r="O25" s="25">
        <f>SUM(I25:N25)</f>
        <v>34990</v>
      </c>
      <c r="P25" s="24">
        <f>I25+J25+K25+L25+O25</f>
        <v>59174</v>
      </c>
    </row>
    <row r="26" spans="1:16" s="28" customFormat="1" ht="12.75">
      <c r="A26" s="27"/>
      <c r="B26" s="31" t="s">
        <v>15</v>
      </c>
      <c r="C26" s="24" t="s">
        <v>68</v>
      </c>
      <c r="D26" s="4" t="s">
        <v>68</v>
      </c>
      <c r="E26" s="4" t="s">
        <v>68</v>
      </c>
      <c r="F26" s="4" t="s">
        <v>68</v>
      </c>
      <c r="G26" s="32"/>
      <c r="H26" s="4" t="s">
        <v>68</v>
      </c>
      <c r="I26" s="32">
        <f aca="true" t="shared" si="4" ref="I26:O26">I24+I25</f>
        <v>387086</v>
      </c>
      <c r="J26" s="32">
        <f t="shared" si="4"/>
        <v>363796</v>
      </c>
      <c r="K26" s="32">
        <f t="shared" si="4"/>
        <v>347265</v>
      </c>
      <c r="L26" s="32">
        <f t="shared" si="4"/>
        <v>328658</v>
      </c>
      <c r="M26" s="32">
        <f t="shared" si="4"/>
        <v>309316</v>
      </c>
      <c r="N26" s="32">
        <f t="shared" si="4"/>
        <v>304590</v>
      </c>
      <c r="O26" s="32">
        <f t="shared" si="4"/>
        <v>1665394</v>
      </c>
      <c r="P26" s="32">
        <f>I26+J26+K26+L26+O26</f>
        <v>3092199</v>
      </c>
    </row>
    <row r="27" spans="2:16" ht="12.75" hidden="1">
      <c r="B27" s="13"/>
      <c r="C27" s="24" t="s">
        <v>68</v>
      </c>
      <c r="D27" s="4" t="s">
        <v>68</v>
      </c>
      <c r="E27" s="4" t="s">
        <v>68</v>
      </c>
      <c r="F27" s="4" t="s">
        <v>68</v>
      </c>
      <c r="G27" s="3"/>
      <c r="H27" s="4" t="s">
        <v>68</v>
      </c>
      <c r="I27" s="3"/>
      <c r="J27" s="3"/>
      <c r="K27" s="3"/>
      <c r="L27" s="3"/>
      <c r="M27" s="3"/>
      <c r="N27" s="3"/>
      <c r="O27" s="3"/>
      <c r="P27" s="4" t="e">
        <f>#REF!+I27+J27+K27+L27+O27</f>
        <v>#REF!</v>
      </c>
    </row>
    <row r="28" spans="2:21" ht="12.75">
      <c r="B28" s="42" t="s">
        <v>7</v>
      </c>
      <c r="C28" s="24" t="s">
        <v>68</v>
      </c>
      <c r="D28" s="4" t="s">
        <v>68</v>
      </c>
      <c r="E28" s="4" t="s">
        <v>68</v>
      </c>
      <c r="F28" s="4" t="s">
        <v>68</v>
      </c>
      <c r="G28" s="43"/>
      <c r="H28" s="4" t="s">
        <v>68</v>
      </c>
      <c r="I28" s="44">
        <f>I26/I29*100</f>
        <v>9.709399771340507</v>
      </c>
      <c r="J28" s="44">
        <f>J26/J29*100</f>
        <v>9.12520938296552</v>
      </c>
      <c r="K28" s="44">
        <f>K26/K29*100</f>
        <v>8.710557115458997</v>
      </c>
      <c r="L28" s="44">
        <f>L26/L29*100</f>
        <v>8.243831887614713</v>
      </c>
      <c r="M28" s="44" t="s">
        <v>68</v>
      </c>
      <c r="N28" s="44" t="s">
        <v>68</v>
      </c>
      <c r="O28" s="44" t="s">
        <v>68</v>
      </c>
      <c r="P28" s="44" t="s">
        <v>68</v>
      </c>
      <c r="U28" s="21"/>
    </row>
    <row r="29" spans="2:16" s="28" customFormat="1" ht="78.75">
      <c r="B29" s="45" t="s">
        <v>73</v>
      </c>
      <c r="C29" s="24" t="s">
        <v>68</v>
      </c>
      <c r="D29" s="4" t="s">
        <v>68</v>
      </c>
      <c r="E29" s="4" t="s">
        <v>68</v>
      </c>
      <c r="F29" s="4" t="s">
        <v>68</v>
      </c>
      <c r="G29" s="46"/>
      <c r="H29" s="4" t="s">
        <v>68</v>
      </c>
      <c r="I29" s="46">
        <v>3986714</v>
      </c>
      <c r="J29" s="46">
        <v>3986714</v>
      </c>
      <c r="K29" s="46">
        <v>3986714</v>
      </c>
      <c r="L29" s="46">
        <v>3986714</v>
      </c>
      <c r="M29" s="46" t="s">
        <v>68</v>
      </c>
      <c r="N29" s="46" t="s">
        <v>68</v>
      </c>
      <c r="O29" s="46" t="s">
        <v>68</v>
      </c>
      <c r="P29" s="46" t="s">
        <v>68</v>
      </c>
    </row>
    <row r="30" spans="2:16" s="28" customFormat="1" ht="12.75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2:16" ht="12.75">
      <c r="B31" s="11" t="s">
        <v>39</v>
      </c>
      <c r="C31" s="11"/>
      <c r="D31" s="11"/>
      <c r="E31" s="11"/>
      <c r="F31" s="11"/>
      <c r="G31" s="11"/>
      <c r="H31" s="11"/>
      <c r="I31" s="3"/>
      <c r="J31" s="3"/>
      <c r="K31" s="3"/>
      <c r="L31" s="3"/>
      <c r="M31" s="3"/>
      <c r="N31" s="3"/>
      <c r="O31" s="3"/>
      <c r="P31" s="3"/>
    </row>
    <row r="32" spans="2:16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8" ht="12.75">
      <c r="B33" s="51" t="s">
        <v>59</v>
      </c>
      <c r="C33" s="51"/>
      <c r="D33" s="51"/>
      <c r="E33" s="51"/>
      <c r="F33" s="51" t="s">
        <v>60</v>
      </c>
      <c r="G33" s="50"/>
      <c r="H33" s="50"/>
    </row>
  </sheetData>
  <sheetProtection/>
  <mergeCells count="9">
    <mergeCell ref="I2:O2"/>
    <mergeCell ref="K1:O1"/>
    <mergeCell ref="C6:C7"/>
    <mergeCell ref="H6:P6"/>
    <mergeCell ref="D6:D7"/>
    <mergeCell ref="E6:E7"/>
    <mergeCell ref="F6:F7"/>
    <mergeCell ref="I3:O3"/>
    <mergeCell ref="H5:M5"/>
  </mergeCells>
  <printOptions/>
  <pageMargins left="0.75" right="0.75" top="1" bottom="1" header="0.5" footer="0.5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LIV</cp:lastModifiedBy>
  <cp:lastPrinted>2016-01-29T11:09:22Z</cp:lastPrinted>
  <dcterms:created xsi:type="dcterms:W3CDTF">1996-10-14T23:33:28Z</dcterms:created>
  <dcterms:modified xsi:type="dcterms:W3CDTF">2017-01-24T06:27:54Z</dcterms:modified>
  <cp:category/>
  <cp:version/>
  <cp:contentType/>
  <cp:contentStatus/>
</cp:coreProperties>
</file>